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  <sheet name="Date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" i="2"/>
  <c r="S3" s="1"/>
  <c r="Q3"/>
  <c r="AT16" i="1"/>
  <c r="D25" i="2"/>
  <c r="D26" s="1"/>
  <c r="AQ31" i="1" s="1"/>
  <c r="P3" i="2" s="1"/>
  <c r="U30" i="1"/>
  <c r="O3" i="2" s="1"/>
  <c r="N3"/>
  <c r="M3"/>
  <c r="L3"/>
  <c r="K3"/>
  <c r="I3"/>
  <c r="B22" i="1"/>
  <c r="H3" i="2" s="1"/>
  <c r="G3"/>
  <c r="F3"/>
  <c r="C3"/>
  <c r="D3"/>
  <c r="E3"/>
  <c r="J3"/>
  <c r="AT15" i="1"/>
  <c r="AB15"/>
  <c r="B3" i="2" l="1"/>
</calcChain>
</file>

<file path=xl/sharedStrings.xml><?xml version="1.0" encoding="utf-8"?>
<sst xmlns="http://schemas.openxmlformats.org/spreadsheetml/2006/main" count="105" uniqueCount="98">
  <si>
    <t>Formular de înscriere în Registrul de Evidență a Sistemelor Individuale Adecvate pentru Colectarea și Epurarea Apelor Uzate al Orașului Năvodari</t>
  </si>
  <si>
    <t>Conform HOTĂRÂRII nr. 714 din 26 mai 2022 privind aprobarea Criteriilor pentru autorizarea, construcția, înscrierea/înregistrarea, controlul, exploatarea și întreținerea sistemelor individuale adecvate de colectare și epurare a apelor uzate.</t>
  </si>
  <si>
    <t>Subsemnatul (a)</t>
  </si>
  <si>
    <t>cu domiciliul/sediul in judetul</t>
  </si>
  <si>
    <t>localitatea</t>
  </si>
  <si>
    <t>strada</t>
  </si>
  <si>
    <t>nr</t>
  </si>
  <si>
    <t>bl</t>
  </si>
  <si>
    <t>sc</t>
  </si>
  <si>
    <t>ap</t>
  </si>
  <si>
    <t>telefon</t>
  </si>
  <si>
    <t>e-mail</t>
  </si>
  <si>
    <t>posesor/oare a CI seria</t>
  </si>
  <si>
    <t>,</t>
  </si>
  <si>
    <t>în conformitate cu prevederile art. 11 alin. (1)</t>
  </si>
  <si>
    <t>din HG nr. 714/26.05.2022 privind aprobarea Criteriilor pentru autorizarea, construcția, înscrierea/înregistrarea, controlul, exploatarea și întreținerea sistemelor individuale adecvate de colectare și epurare a apelor uzate, solicit înregistrarea sistemului individual adecvat de colectare și epurare a apelor uzate cu următoarele date de identificare:</t>
  </si>
  <si>
    <t>CNP</t>
  </si>
  <si>
    <t>Amplasament:</t>
  </si>
  <si>
    <t xml:space="preserve">Judet </t>
  </si>
  <si>
    <t>Oras</t>
  </si>
  <si>
    <t>Strada</t>
  </si>
  <si>
    <t>Numar</t>
  </si>
  <si>
    <t>CONSTANTA</t>
  </si>
  <si>
    <t>NĂVODARI</t>
  </si>
  <si>
    <t>Nr</t>
  </si>
  <si>
    <t>Tipul sistemului individual adecvat de care beneficiez:</t>
  </si>
  <si>
    <t xml:space="preserve">Autorizație de construire a sistemului adecvat: </t>
  </si>
  <si>
    <t>Data</t>
  </si>
  <si>
    <t>Data punerii în funcțiune:</t>
  </si>
  <si>
    <t>Zi</t>
  </si>
  <si>
    <t>Luna</t>
  </si>
  <si>
    <t>An</t>
  </si>
  <si>
    <t>/</t>
  </si>
  <si>
    <t>Contract de vidanjare nr</t>
  </si>
  <si>
    <t>data</t>
  </si>
  <si>
    <t>Incheiat cu</t>
  </si>
  <si>
    <t>Anexez:</t>
  </si>
  <si>
    <t>-</t>
  </si>
  <si>
    <t>Copia Autorizației de construire a sistemului adecvat;</t>
  </si>
  <si>
    <t>Copia Procesului verbal de recepție la terminarea lucrărilor din care să rezulte verificarea</t>
  </si>
  <si>
    <t>etanșărilor;</t>
  </si>
  <si>
    <t xml:space="preserve">Copia Contractului cu firma de vidanjare </t>
  </si>
  <si>
    <t xml:space="preserve">Copia Certificatului de calitate/conformitate pentru bazinele/administraţiile de epurare </t>
  </si>
  <si>
    <t>achiziţionate de la producători</t>
  </si>
  <si>
    <t>Interval de vidanjare</t>
  </si>
  <si>
    <t>Beneficiar</t>
  </si>
  <si>
    <t>Este acelasi ca si domiciliul?</t>
  </si>
  <si>
    <t>Ce fel de sistem este?</t>
  </si>
  <si>
    <t>Sursa alimentare cu apa:</t>
  </si>
  <si>
    <t>(Bifați toate opțiunile care se aplică)</t>
  </si>
  <si>
    <t>Sursa apa:</t>
  </si>
  <si>
    <t>Autorizatie Construrie Fosa</t>
  </si>
  <si>
    <t>Interval Vidanjare</t>
  </si>
  <si>
    <t>DATA SI SEMNATURA</t>
  </si>
  <si>
    <t>Numar persoane</t>
  </si>
  <si>
    <t>Tip epurare</t>
  </si>
  <si>
    <t>Primar</t>
  </si>
  <si>
    <t>Secundar</t>
  </si>
  <si>
    <t>Tertiar</t>
  </si>
  <si>
    <t>Numar persoane deservite de SIA:</t>
  </si>
  <si>
    <t>Capacitate SIA in nr locuitori</t>
  </si>
  <si>
    <t>Tip evacuare</t>
  </si>
  <si>
    <t>Directa</t>
  </si>
  <si>
    <t>Indirecta</t>
  </si>
  <si>
    <t>Cine exploateaza SIA</t>
  </si>
  <si>
    <t>Exista Autorizatie de Construire pentru sistemul adecvat?</t>
  </si>
  <si>
    <t>Are Autorizatie</t>
  </si>
  <si>
    <t>Numar Autorizatie Construire</t>
  </si>
  <si>
    <t>Tip Sistem Colectare</t>
  </si>
  <si>
    <t>Capacitate SIA in mc</t>
  </si>
  <si>
    <t>in mc</t>
  </si>
  <si>
    <t>Cine exploateaza si opereaza SIA?</t>
  </si>
  <si>
    <t>E tot el admin?</t>
  </si>
  <si>
    <t>Are contract vidanjare?</t>
  </si>
  <si>
    <t>Numar contract vidanjare</t>
  </si>
  <si>
    <t>Nume firma vidanjare</t>
  </si>
  <si>
    <t>Echiparea vidanjei cu GPS</t>
  </si>
  <si>
    <t>Echiparea vidanjei (GPS, Nivel Volum, Sistem Raportare):</t>
  </si>
  <si>
    <t>Volum apa uzata vidanjata conform contract</t>
  </si>
  <si>
    <t>Volum apa uzata vidanjat conform contract, in mc.</t>
  </si>
  <si>
    <t>Nume retea canalizare / statie de epurare unde se descarca vidanjele</t>
  </si>
  <si>
    <t>Nume retea canalizare unde se descarca vidanja</t>
  </si>
  <si>
    <t>Numar contract preluare apa vidanjate</t>
  </si>
  <si>
    <t>Acelasi contract</t>
  </si>
  <si>
    <t>Contract de preluare ape vidanjate</t>
  </si>
  <si>
    <t>Volum total annual de apa uzata vidanjat in mc</t>
  </si>
  <si>
    <t>Frecventa vidanjare si descarcare ape uzate</t>
  </si>
  <si>
    <t>Luni</t>
  </si>
  <si>
    <t>Volum vidanjat</t>
  </si>
  <si>
    <t>Volum total anual de apa uzata vidanjat in mc</t>
  </si>
  <si>
    <t>Exista buletin analiza privind calitatea apelor uzate?</t>
  </si>
  <si>
    <t>Valoare concentratie medie anuala in apele vidanjate CBO5 (mg/l)</t>
  </si>
  <si>
    <t>Data inregistrare SIA colectare in registru</t>
  </si>
  <si>
    <t>Data inregistrare SIA in registru</t>
  </si>
  <si>
    <t>Exista buletin de analiza privind calitatea apelor uzate vidanjate?</t>
  </si>
  <si>
    <t>Are buletin?</t>
  </si>
  <si>
    <t>NAVODARI</t>
  </si>
  <si>
    <t>07.12.2022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</si>
</sst>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Times New Roman"/>
      <family val="1"/>
    </font>
    <font>
      <sz val="11"/>
      <color theme="0"/>
      <name val="Calibri"/>
      <family val="2"/>
      <scheme val="minor"/>
    </font>
    <font>
      <sz val="8"/>
      <color rgb="FF000000"/>
      <name val="Segoe UI"/>
      <family val="2"/>
    </font>
    <font>
      <sz val="8"/>
      <name val="Segoe U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quotePrefix="1" applyAlignment="1">
      <alignment horizontal="lef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6" fillId="2" borderId="1" xfId="1" applyFill="1" applyBorder="1" applyAlignment="1" applyProtection="1">
      <alignment horizontal="center"/>
    </xf>
    <xf numFmtId="0" fontId="0" fillId="0" borderId="0" xfId="0" applyAlignment="1">
      <alignment horizontal="justify" wrapText="1"/>
    </xf>
    <xf numFmtId="1" fontId="0" fillId="2" borderId="1" xfId="0" applyNumberForma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B1:AY151"/>
  <sheetViews>
    <sheetView tabSelected="1" topLeftCell="A28" workbookViewId="0">
      <selection activeCell="BW35" sqref="BW35"/>
    </sheetView>
  </sheetViews>
  <sheetFormatPr defaultColWidth="1.7109375" defaultRowHeight="15"/>
  <sheetData>
    <row r="1" spans="2:50" ht="6.75" customHeight="1"/>
    <row r="2" spans="2:50" ht="39" customHeight="1">
      <c r="B2" s="20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</row>
    <row r="3" spans="2:50" ht="48" customHeight="1">
      <c r="B3" s="21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</row>
    <row r="4" spans="2:50" ht="6" customHeight="1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</row>
    <row r="5" spans="2:50">
      <c r="C5" s="19" t="s">
        <v>2</v>
      </c>
      <c r="D5" s="19"/>
      <c r="E5" s="19"/>
      <c r="F5" s="19"/>
      <c r="G5" s="19"/>
      <c r="H5" s="19"/>
      <c r="I5" s="19"/>
      <c r="J5" s="19"/>
      <c r="K5" s="19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2:50">
      <c r="B6" s="15" t="s">
        <v>16</v>
      </c>
      <c r="C6" s="15"/>
      <c r="D6" s="1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</row>
    <row r="7" spans="2:50">
      <c r="B7" s="15" t="s">
        <v>3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6" t="s">
        <v>22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9" t="s">
        <v>4</v>
      </c>
      <c r="AF7" s="19"/>
      <c r="AG7" s="19"/>
      <c r="AH7" s="19"/>
      <c r="AI7" s="19"/>
      <c r="AJ7" s="19"/>
      <c r="AK7" s="16" t="s">
        <v>96</v>
      </c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2:50">
      <c r="B8" s="15" t="s">
        <v>5</v>
      </c>
      <c r="C8" s="15"/>
      <c r="D8" s="15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9" t="s">
        <v>6</v>
      </c>
      <c r="AD8" s="19"/>
      <c r="AE8" s="16"/>
      <c r="AF8" s="16"/>
      <c r="AG8" s="16"/>
      <c r="AH8" s="16"/>
      <c r="AI8" s="19" t="s">
        <v>7</v>
      </c>
      <c r="AJ8" s="19"/>
      <c r="AK8" s="16"/>
      <c r="AL8" s="16"/>
      <c r="AM8" s="16"/>
      <c r="AN8" s="16"/>
      <c r="AO8" s="19" t="s">
        <v>8</v>
      </c>
      <c r="AP8" s="19"/>
      <c r="AQ8" s="16"/>
      <c r="AR8" s="16"/>
      <c r="AS8" s="16"/>
      <c r="AT8" s="19" t="s">
        <v>9</v>
      </c>
      <c r="AU8" s="19"/>
      <c r="AV8" s="16"/>
      <c r="AW8" s="16"/>
      <c r="AX8" s="16"/>
    </row>
    <row r="9" spans="2:50">
      <c r="B9" s="15" t="s">
        <v>10</v>
      </c>
      <c r="C9" s="15"/>
      <c r="D9" s="15"/>
      <c r="E9" s="15"/>
      <c r="F9" s="15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9" t="s">
        <v>11</v>
      </c>
      <c r="W9" s="19"/>
      <c r="X9" s="19"/>
      <c r="Y9" s="19"/>
      <c r="Z9" s="22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</row>
    <row r="10" spans="2:50">
      <c r="B10" s="15" t="s">
        <v>12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6"/>
      <c r="O10" s="16"/>
      <c r="P10" s="16"/>
      <c r="Q10" s="19" t="s">
        <v>6</v>
      </c>
      <c r="R10" s="19"/>
      <c r="S10" s="16"/>
      <c r="T10" s="16"/>
      <c r="U10" s="16"/>
      <c r="V10" s="16"/>
      <c r="W10" s="16"/>
      <c r="X10" s="16"/>
      <c r="Y10" s="16"/>
      <c r="Z10" t="s">
        <v>13</v>
      </c>
      <c r="AA10" s="19" t="s">
        <v>14</v>
      </c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</row>
    <row r="11" spans="2:50" ht="58.5" customHeight="1">
      <c r="B11" s="23" t="s">
        <v>15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</row>
    <row r="12" spans="2:50">
      <c r="B12" s="25" t="s">
        <v>48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6" t="s">
        <v>49</v>
      </c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spans="2:50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spans="2:50">
      <c r="B14" s="15" t="s">
        <v>17</v>
      </c>
      <c r="C14" s="15"/>
      <c r="D14" s="15"/>
      <c r="E14" s="15"/>
      <c r="F14" s="15"/>
      <c r="G14" s="15"/>
      <c r="H14" s="15"/>
      <c r="I14" s="15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2:50">
      <c r="B15" s="15" t="s">
        <v>18</v>
      </c>
      <c r="C15" s="15"/>
      <c r="D15" s="15"/>
      <c r="E15" s="15"/>
      <c r="F15" s="16" t="s">
        <v>22</v>
      </c>
      <c r="G15" s="16"/>
      <c r="H15" s="16"/>
      <c r="I15" s="16"/>
      <c r="J15" s="16"/>
      <c r="K15" s="16"/>
      <c r="L15" s="16"/>
      <c r="M15" s="16"/>
      <c r="N15" s="19" t="s">
        <v>19</v>
      </c>
      <c r="O15" s="19"/>
      <c r="P15" s="19"/>
      <c r="Q15" s="16" t="s">
        <v>23</v>
      </c>
      <c r="R15" s="16"/>
      <c r="S15" s="16"/>
      <c r="T15" s="16"/>
      <c r="U15" s="16"/>
      <c r="V15" s="16"/>
      <c r="W15" s="16"/>
      <c r="X15" s="19" t="s">
        <v>20</v>
      </c>
      <c r="Y15" s="19"/>
      <c r="Z15" s="19"/>
      <c r="AA15" s="19"/>
      <c r="AB15" s="16" t="str">
        <f>IF(Date!D14=TRUE,Sheet1!F8," ")</f>
        <v xml:space="preserve"> </v>
      </c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9" t="s">
        <v>24</v>
      </c>
      <c r="AS15" s="19"/>
      <c r="AT15" s="16" t="str">
        <f>IF(Date!D14=TRUE,AE8," ")</f>
        <v xml:space="preserve"> </v>
      </c>
      <c r="AU15" s="16"/>
      <c r="AV15" s="16"/>
      <c r="AW15" s="16"/>
      <c r="AX15" s="16"/>
    </row>
    <row r="16" spans="2:50">
      <c r="B16" s="15" t="s">
        <v>59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27"/>
      <c r="U16" s="27"/>
      <c r="V16" s="27"/>
      <c r="W16" s="17" t="s">
        <v>60</v>
      </c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27"/>
      <c r="AM16" s="27"/>
      <c r="AN16" s="27"/>
      <c r="AO16" s="19" t="s">
        <v>70</v>
      </c>
      <c r="AP16" s="19"/>
      <c r="AQ16" s="19"/>
      <c r="AR16" s="19"/>
      <c r="AS16" s="19"/>
      <c r="AT16" s="27">
        <f>AL16*1000</f>
        <v>0</v>
      </c>
      <c r="AU16" s="27"/>
      <c r="AV16" s="27"/>
      <c r="AW16" s="27"/>
      <c r="AX16" s="27"/>
    </row>
    <row r="17" spans="2:51">
      <c r="B17" t="s">
        <v>65</v>
      </c>
      <c r="AF17" s="2"/>
      <c r="AG17" s="2"/>
      <c r="AH17" s="2"/>
      <c r="AK17" s="2"/>
      <c r="AL17" s="2"/>
      <c r="AM17" s="2"/>
    </row>
    <row r="18" spans="2:51">
      <c r="B18" s="15" t="s">
        <v>26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9" t="s">
        <v>21</v>
      </c>
      <c r="AB18" s="19"/>
      <c r="AC18" s="19"/>
      <c r="AD18" s="19"/>
      <c r="AE18" s="16"/>
      <c r="AF18" s="16"/>
      <c r="AG18" s="16"/>
      <c r="AH18" s="16"/>
      <c r="AI18" s="19" t="s">
        <v>27</v>
      </c>
      <c r="AJ18" s="19"/>
      <c r="AK18" s="19"/>
      <c r="AL18" s="16"/>
      <c r="AM18" s="16"/>
      <c r="AN18" s="16"/>
      <c r="AO18" s="16"/>
      <c r="AP18" s="16"/>
      <c r="AQ18" s="16"/>
      <c r="AR18" s="16"/>
      <c r="AS18" s="3"/>
      <c r="AT18" s="3"/>
      <c r="AU18" s="3"/>
      <c r="AV18" s="3"/>
      <c r="AW18" s="3"/>
      <c r="AX18" s="3"/>
    </row>
    <row r="19" spans="2:51">
      <c r="B19" s="15" t="s">
        <v>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Y19" s="3"/>
    </row>
    <row r="20" spans="2:51">
      <c r="AY20" s="11"/>
    </row>
    <row r="21" spans="2:51">
      <c r="B21" s="19" t="s">
        <v>71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AY21" s="9"/>
    </row>
    <row r="22" spans="2:51">
      <c r="B22" s="16" t="str">
        <f>IF(Date!D23="TRUE",Sheet1!L5,"")</f>
        <v/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3"/>
    </row>
    <row r="23" spans="2:51">
      <c r="B23" s="28" t="s">
        <v>28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16"/>
      <c r="Q23" s="16"/>
      <c r="R23" s="16"/>
      <c r="S23" s="16"/>
      <c r="T23" t="s">
        <v>32</v>
      </c>
      <c r="U23" s="16"/>
      <c r="V23" s="16"/>
      <c r="W23" s="16"/>
      <c r="X23" s="16"/>
      <c r="Y23" t="s">
        <v>32</v>
      </c>
      <c r="Z23" s="16"/>
      <c r="AA23" s="16"/>
      <c r="AB23" s="16"/>
      <c r="AC23" s="16"/>
      <c r="AY23" s="3"/>
    </row>
    <row r="24" spans="2:51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Q24" s="19" t="s">
        <v>29</v>
      </c>
      <c r="R24" s="19"/>
      <c r="U24" s="19" t="s">
        <v>30</v>
      </c>
      <c r="V24" s="19"/>
      <c r="W24" s="19"/>
      <c r="X24" s="19"/>
      <c r="Z24" s="3"/>
      <c r="AA24" s="19" t="s">
        <v>31</v>
      </c>
      <c r="AB24" s="19"/>
      <c r="AC24" s="3"/>
      <c r="AY24" s="11"/>
    </row>
    <row r="25" spans="2:51">
      <c r="B25" s="15" t="s">
        <v>33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6"/>
      <c r="P25" s="16"/>
      <c r="Q25" s="16"/>
      <c r="R25" s="16"/>
      <c r="S25" s="19" t="s">
        <v>34</v>
      </c>
      <c r="T25" s="19"/>
      <c r="U25" s="19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Y25" s="9"/>
    </row>
    <row r="26" spans="2:51">
      <c r="B26" s="15" t="s">
        <v>35</v>
      </c>
      <c r="C26" s="15"/>
      <c r="D26" s="15"/>
      <c r="E26" s="15"/>
      <c r="F26" s="15"/>
      <c r="G26" s="15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9"/>
    </row>
    <row r="27" spans="2:51">
      <c r="B27" s="15" t="s">
        <v>77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13"/>
    </row>
    <row r="28" spans="2:51">
      <c r="B28" s="15" t="s">
        <v>79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3"/>
    </row>
    <row r="29" spans="2:51">
      <c r="B29" s="15" t="s">
        <v>81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3"/>
    </row>
    <row r="30" spans="2:51">
      <c r="B30" s="15" t="s">
        <v>82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6" t="str">
        <f>IF(Date!D24="TRUE",Sheet1!O25&amp;"DATA "&amp;Sheet1!V25,"")</f>
        <v/>
      </c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13"/>
    </row>
    <row r="31" spans="2:51">
      <c r="B31" s="15" t="s">
        <v>44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6"/>
      <c r="N31" s="16"/>
      <c r="O31" s="16"/>
      <c r="P31" s="16"/>
      <c r="Q31" s="16"/>
      <c r="R31" s="18" t="s">
        <v>87</v>
      </c>
      <c r="S31" s="18"/>
      <c r="T31" s="18"/>
      <c r="U31" s="17" t="s">
        <v>89</v>
      </c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6" t="str">
        <f>IF(M31&lt;&gt;"",Date!D26,"")</f>
        <v/>
      </c>
      <c r="AR31" s="16"/>
      <c r="AS31" s="16"/>
      <c r="AT31" s="16"/>
      <c r="AU31" s="16"/>
      <c r="AV31" s="16"/>
      <c r="AW31" s="16"/>
      <c r="AX31" s="16"/>
      <c r="AY31" s="9"/>
    </row>
    <row r="32" spans="2:51">
      <c r="B32" s="15" t="s">
        <v>94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Y32" s="9"/>
    </row>
    <row r="33" spans="2:51">
      <c r="B33" s="15" t="s">
        <v>91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9"/>
    </row>
    <row r="34" spans="2:51">
      <c r="B34" s="15" t="s">
        <v>93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 t="s">
        <v>97</v>
      </c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3"/>
    </row>
    <row r="35" spans="2:51">
      <c r="B35" s="15" t="s">
        <v>36</v>
      </c>
      <c r="C35" s="15"/>
      <c r="D35" s="15"/>
      <c r="E35" s="15"/>
      <c r="F35" s="15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2:51">
      <c r="C36" s="4" t="s">
        <v>37</v>
      </c>
      <c r="D36" t="s">
        <v>38</v>
      </c>
    </row>
    <row r="37" spans="2:51">
      <c r="C37" s="4" t="s">
        <v>37</v>
      </c>
      <c r="D37" t="s">
        <v>39</v>
      </c>
      <c r="AY37" s="3"/>
    </row>
    <row r="38" spans="2:51">
      <c r="B38" s="3"/>
      <c r="C38" s="3"/>
      <c r="D38" s="3" t="s">
        <v>40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</row>
    <row r="39" spans="2:51">
      <c r="B39" s="3"/>
      <c r="C39" s="5" t="s">
        <v>37</v>
      </c>
      <c r="D39" s="3" t="s">
        <v>41</v>
      </c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</row>
    <row r="40" spans="2:51">
      <c r="B40" s="3"/>
      <c r="C40" s="5" t="s">
        <v>37</v>
      </c>
      <c r="D40" s="3" t="s">
        <v>42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</row>
    <row r="41" spans="2:51">
      <c r="B41" s="3"/>
      <c r="C41" s="3"/>
      <c r="D41" s="3" t="s">
        <v>43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</row>
    <row r="42" spans="2:51">
      <c r="B42" s="3"/>
      <c r="C42" s="3"/>
      <c r="D42" s="2"/>
      <c r="E42" s="2"/>
      <c r="F42" s="2"/>
      <c r="G42" s="2"/>
      <c r="H42" s="2"/>
      <c r="I42" s="2"/>
      <c r="J42" s="2"/>
      <c r="K42" s="2"/>
      <c r="L42" s="2"/>
      <c r="AE42" s="3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3"/>
      <c r="AY42" s="3"/>
    </row>
    <row r="43" spans="2:51">
      <c r="B43" s="3"/>
      <c r="C43" s="3"/>
      <c r="D43" s="3"/>
      <c r="E43" s="3"/>
      <c r="F43" s="3"/>
      <c r="G43" s="3"/>
      <c r="H43" s="3"/>
      <c r="I43" s="19" t="s">
        <v>53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3"/>
      <c r="AY43" s="3"/>
    </row>
    <row r="44" spans="2:51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3"/>
      <c r="AY44" s="3"/>
    </row>
    <row r="45" spans="2:51">
      <c r="AY45" s="3"/>
    </row>
    <row r="46" spans="2:51">
      <c r="AY46" s="3"/>
    </row>
    <row r="47" spans="2:51">
      <c r="AY47" s="3"/>
    </row>
    <row r="48" spans="2:51">
      <c r="AY48" s="3"/>
    </row>
    <row r="49" spans="2:51">
      <c r="AY49" s="3"/>
    </row>
    <row r="50" spans="2:51">
      <c r="AY50" s="3"/>
    </row>
    <row r="51" spans="2:51"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Y51" s="3"/>
    </row>
    <row r="52" spans="2:51"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Y52" s="3"/>
    </row>
    <row r="53" spans="2:51"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Y53" s="3"/>
    </row>
    <row r="54" spans="2:5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</row>
    <row r="55" spans="2:51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</row>
    <row r="56" spans="2:5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</row>
    <row r="57" spans="2:5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</row>
    <row r="58" spans="2:5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</row>
    <row r="59" spans="2:5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</row>
    <row r="60" spans="2:5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</row>
    <row r="61" spans="2:5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</row>
    <row r="62" spans="2:5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</row>
    <row r="63" spans="2:5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</row>
    <row r="64" spans="2:51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</row>
    <row r="65" spans="2:51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</row>
    <row r="66" spans="2:51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</row>
    <row r="67" spans="2:51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</row>
    <row r="68" spans="2:51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</row>
    <row r="69" spans="2:51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</row>
    <row r="70" spans="2:51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</row>
    <row r="71" spans="2:51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</row>
    <row r="72" spans="2:51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</row>
    <row r="73" spans="2:51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</row>
    <row r="74" spans="2:51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</row>
    <row r="75" spans="2:51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</row>
    <row r="76" spans="2:51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</row>
    <row r="77" spans="2:51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</row>
    <row r="78" spans="2:51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</row>
    <row r="79" spans="2:51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</row>
    <row r="80" spans="2:51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</row>
    <row r="81" spans="2:51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</row>
    <row r="82" spans="2:51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</row>
    <row r="83" spans="2:51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</row>
    <row r="84" spans="2:51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</row>
    <row r="85" spans="2:51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</row>
    <row r="86" spans="2:51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</row>
    <row r="87" spans="2:51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</row>
    <row r="88" spans="2:51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</row>
    <row r="89" spans="2:51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</row>
    <row r="90" spans="2:51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</row>
    <row r="91" spans="2:51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</row>
    <row r="92" spans="2:51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</row>
    <row r="93" spans="2:51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</row>
    <row r="94" spans="2:51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</row>
    <row r="95" spans="2:51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</row>
    <row r="96" spans="2:51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</row>
    <row r="97" spans="2:51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</row>
    <row r="98" spans="2:51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</row>
    <row r="99" spans="2:51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</row>
    <row r="100" spans="2:51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</row>
    <row r="101" spans="2:51"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</row>
    <row r="102" spans="2:51"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</row>
    <row r="103" spans="2:51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</row>
    <row r="104" spans="2:51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</row>
    <row r="105" spans="2:51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</row>
    <row r="106" spans="2:51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</row>
    <row r="107" spans="2:51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</row>
    <row r="108" spans="2:51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</row>
    <row r="109" spans="2:51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</row>
    <row r="110" spans="2:51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</row>
    <row r="111" spans="2:51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</row>
    <row r="112" spans="2:51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</row>
    <row r="113" spans="2:51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</row>
    <row r="114" spans="2:51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</row>
    <row r="115" spans="2:51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</row>
    <row r="116" spans="2:51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</row>
    <row r="117" spans="2:51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</row>
    <row r="118" spans="2:51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</row>
    <row r="119" spans="2:51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</row>
    <row r="120" spans="2:51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</row>
    <row r="121" spans="2:51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</row>
    <row r="122" spans="2:51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</row>
    <row r="123" spans="2:51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</row>
    <row r="124" spans="2:51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</row>
    <row r="125" spans="2:51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</row>
    <row r="126" spans="2:51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</row>
    <row r="127" spans="2:51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</row>
    <row r="128" spans="2:51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</row>
    <row r="129" spans="2:51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</row>
    <row r="130" spans="2:51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</row>
    <row r="131" spans="2:51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</row>
    <row r="132" spans="2:51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</row>
    <row r="133" spans="2:51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</row>
    <row r="134" spans="2:51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</row>
    <row r="135" spans="2:51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</row>
    <row r="136" spans="2:51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</row>
    <row r="137" spans="2:51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</row>
    <row r="138" spans="2:51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</row>
    <row r="139" spans="2:51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</row>
    <row r="140" spans="2:51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</row>
    <row r="141" spans="2:51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</row>
    <row r="142" spans="2:51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</row>
    <row r="143" spans="2:51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</row>
    <row r="144" spans="2:51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</row>
    <row r="145" spans="2:51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</row>
    <row r="146" spans="2:51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</row>
    <row r="147" spans="2:51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</row>
    <row r="148" spans="2:51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</row>
    <row r="149" spans="2:51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</row>
    <row r="150" spans="2:51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</row>
    <row r="151" spans="2:51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</row>
  </sheetData>
  <mergeCells count="88">
    <mergeCell ref="B21:R21"/>
    <mergeCell ref="B35:F35"/>
    <mergeCell ref="B31:L31"/>
    <mergeCell ref="B16:S16"/>
    <mergeCell ref="W16:AK16"/>
    <mergeCell ref="B26:G26"/>
    <mergeCell ref="B27:AC27"/>
    <mergeCell ref="AD27:AX27"/>
    <mergeCell ref="B28:Z28"/>
    <mergeCell ref="AA28:AX28"/>
    <mergeCell ref="H26:AX26"/>
    <mergeCell ref="B34:Q34"/>
    <mergeCell ref="B32:AF32"/>
    <mergeCell ref="B33:AG33"/>
    <mergeCell ref="AH33:AX33"/>
    <mergeCell ref="R34:AX34"/>
    <mergeCell ref="AT16:AX16"/>
    <mergeCell ref="B15:E15"/>
    <mergeCell ref="AL16:AN16"/>
    <mergeCell ref="B25:N25"/>
    <mergeCell ref="O25:R25"/>
    <mergeCell ref="S25:U25"/>
    <mergeCell ref="V25:AE25"/>
    <mergeCell ref="Q24:R24"/>
    <mergeCell ref="B23:O24"/>
    <mergeCell ref="P23:S23"/>
    <mergeCell ref="U23:X23"/>
    <mergeCell ref="U24:X24"/>
    <mergeCell ref="Z23:AC23"/>
    <mergeCell ref="T16:V16"/>
    <mergeCell ref="B22:AX22"/>
    <mergeCell ref="AA24:AB24"/>
    <mergeCell ref="B12:N12"/>
    <mergeCell ref="O12:AG12"/>
    <mergeCell ref="AR15:AS15"/>
    <mergeCell ref="AT15:AX15"/>
    <mergeCell ref="B19:AD19"/>
    <mergeCell ref="F15:M15"/>
    <mergeCell ref="N15:P15"/>
    <mergeCell ref="Q15:W15"/>
    <mergeCell ref="X15:AA15"/>
    <mergeCell ref="AB15:AQ15"/>
    <mergeCell ref="B18:Z18"/>
    <mergeCell ref="AA18:AD18"/>
    <mergeCell ref="AE18:AH18"/>
    <mergeCell ref="AI18:AK18"/>
    <mergeCell ref="AL18:AR18"/>
    <mergeCell ref="AO16:AS16"/>
    <mergeCell ref="Z9:AX9"/>
    <mergeCell ref="B11:AX11"/>
    <mergeCell ref="B6:D6"/>
    <mergeCell ref="E6:AX6"/>
    <mergeCell ref="B14:I14"/>
    <mergeCell ref="AA10:AX10"/>
    <mergeCell ref="AT8:AU8"/>
    <mergeCell ref="AV8:AX8"/>
    <mergeCell ref="F8:AB8"/>
    <mergeCell ref="AQ8:AS8"/>
    <mergeCell ref="AK8:AN8"/>
    <mergeCell ref="AC8:AD8"/>
    <mergeCell ref="B10:M10"/>
    <mergeCell ref="N10:P10"/>
    <mergeCell ref="Q10:R10"/>
    <mergeCell ref="S10:Y10"/>
    <mergeCell ref="I43:T43"/>
    <mergeCell ref="B2:AX2"/>
    <mergeCell ref="B3:AX3"/>
    <mergeCell ref="C5:K5"/>
    <mergeCell ref="L5:AX5"/>
    <mergeCell ref="B7:Q7"/>
    <mergeCell ref="R7:AD7"/>
    <mergeCell ref="AE7:AJ7"/>
    <mergeCell ref="AK7:AX7"/>
    <mergeCell ref="B8:E8"/>
    <mergeCell ref="AE8:AH8"/>
    <mergeCell ref="AI8:AJ8"/>
    <mergeCell ref="AO8:AP8"/>
    <mergeCell ref="B9:F9"/>
    <mergeCell ref="G9:U9"/>
    <mergeCell ref="V9:Y9"/>
    <mergeCell ref="B29:Y29"/>
    <mergeCell ref="Z29:AX29"/>
    <mergeCell ref="B30:T30"/>
    <mergeCell ref="U30:AL30"/>
    <mergeCell ref="U31:AP31"/>
    <mergeCell ref="M31:Q31"/>
    <mergeCell ref="R31:T31"/>
    <mergeCell ref="AQ31:AX3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U27"/>
  <sheetViews>
    <sheetView zoomScale="50" zoomScaleNormal="50" workbookViewId="0">
      <selection activeCell="B4" sqref="B4:U15"/>
    </sheetView>
  </sheetViews>
  <sheetFormatPr defaultRowHeight="15"/>
  <cols>
    <col min="2" max="2" width="12.28515625" customWidth="1"/>
    <col min="3" max="4" width="25.140625" customWidth="1"/>
    <col min="5" max="10" width="18.85546875" customWidth="1"/>
    <col min="11" max="11" width="17.42578125" customWidth="1"/>
    <col min="12" max="22" width="31.7109375" customWidth="1"/>
  </cols>
  <sheetData>
    <row r="2" spans="2:21" ht="30" customHeight="1">
      <c r="B2" s="12" t="s">
        <v>45</v>
      </c>
      <c r="C2" s="12" t="s">
        <v>51</v>
      </c>
      <c r="D2" s="12" t="s">
        <v>67</v>
      </c>
      <c r="E2" s="12" t="s">
        <v>54</v>
      </c>
      <c r="F2" s="12" t="s">
        <v>68</v>
      </c>
      <c r="G2" s="12" t="s">
        <v>69</v>
      </c>
      <c r="H2" s="12" t="s">
        <v>64</v>
      </c>
      <c r="I2" s="12" t="s">
        <v>73</v>
      </c>
      <c r="J2" s="12" t="s">
        <v>74</v>
      </c>
      <c r="K2" s="12" t="s">
        <v>75</v>
      </c>
      <c r="L2" s="12" t="s">
        <v>76</v>
      </c>
      <c r="M2" s="12" t="s">
        <v>78</v>
      </c>
      <c r="N2" s="12" t="s">
        <v>80</v>
      </c>
      <c r="O2" s="12" t="s">
        <v>84</v>
      </c>
      <c r="P2" s="12" t="s">
        <v>85</v>
      </c>
      <c r="Q2" s="12" t="s">
        <v>86</v>
      </c>
      <c r="R2" s="12" t="s">
        <v>90</v>
      </c>
      <c r="S2" s="12" t="s">
        <v>91</v>
      </c>
      <c r="T2" s="12" t="s">
        <v>92</v>
      </c>
      <c r="U2" s="12"/>
    </row>
    <row r="3" spans="2:21" ht="318.75" customHeight="1">
      <c r="B3" s="8" t="str">
        <f>"Nume "&amp;Sheet1!L5&amp;" cu domiciliul/sediul in judetul "&amp;Sheet1!R7&amp;" "&amp;Sheet1!AE7&amp;" "&amp;Sheet1!AK7&amp;" "&amp;Sheet1!B8&amp;" "&amp;Sheet1!F8&amp;" "&amp;Sheet1!AC8&amp;" "&amp;Sheet1!AE8&amp;" "&amp;Sheet1!AI8&amp;" "&amp;Sheet1!AK8&amp;" "&amp;Sheet1!AO8&amp;" "&amp;Sheet1!AQ8&amp;" "&amp;Sheet1!AT8&amp;" "&amp;Sheet1!AV8&amp;" "&amp;CHAR(10)&amp;Sheet1!B6&amp;" "&amp;Sheet1!E6&amp;" "&amp;CHAR(10)&amp;Sheet1!B10&amp;" "&amp;Sheet1!N10&amp;" "&amp;Sheet1!Q10&amp;" "&amp;Sheet1!S10&amp;CHAR(10)&amp;" "&amp;CHAR(10)&amp;" "&amp;Sheet1!B9&amp;" "&amp;Sheet1!G9&amp;CHAR(10)&amp;Sheet1!V9&amp;" "&amp;Sheet1!Z9&amp;CHAR(10)&amp;"Adresa Sistem"&amp;CHAR(10)&amp;Sheet1!X15&amp;" "&amp;Sheet1!AB15&amp;" "&amp;Sheet1!AR15&amp;" "&amp;Sheet1!AT15</f>
        <v xml:space="preserve">Nume  cu domiciliul/sediul in judetul CONSTANTA localitatea NAVODARI strada  nr  bl  sc  ap  
CNP  
posesor/oare a CI seria  nr 
 telefon 
e-mail 
Adresa Sistem
Strada   Nr  </v>
      </c>
      <c r="C3" s="8" t="str">
        <f>IF(D22=TRUE,"DA",IF(E22=TRUE,"NU","Nu este selectat"))</f>
        <v>NU</v>
      </c>
      <c r="D3" s="8" t="str">
        <f>IF(AND(Sheet1!AE18&lt;&gt;"",Sheet1!AL18&lt;&gt;""),Sheet1!AA18&amp;" "&amp;Sheet1!AE18&amp;" "&amp;Sheet1!AI18&amp;" "&amp;Sheet1!AL18,"FARA AUTORIZATIE")</f>
        <v>FARA AUTORIZATIE</v>
      </c>
      <c r="E3" s="8">
        <f>Sheet1!T16</f>
        <v>0</v>
      </c>
      <c r="F3" s="8" t="str">
        <f>IF(D15=1,"Betonat","Profesional")</f>
        <v>Profesional</v>
      </c>
      <c r="G3" s="8">
        <f>Sheet1!AT16</f>
        <v>0</v>
      </c>
      <c r="H3" s="8" t="str">
        <f>Sheet1!B22</f>
        <v/>
      </c>
      <c r="I3" s="8" t="str">
        <f>IF(Sheet1!O25&lt;&gt;"","DA","NU")</f>
        <v>NU</v>
      </c>
      <c r="J3" s="8" t="str">
        <f>IF(AND(Sheet1!O25,Sheet1!V25&lt;&gt;""),"Nr "&amp;Sheet1!O25&amp;" "&amp;Sheet1!S25&amp;" "&amp;Sheet1!V25,"Fara Contract")&amp;CHAR(10)&amp;IF(Sheet1!H26&lt;&gt;"","Incheiat cu "&amp;Sheet1!H26,"")</f>
        <v xml:space="preserve">Fara Contract
</v>
      </c>
      <c r="K3" s="8" t="str">
        <f>IF(Sheet1!H26&lt;&gt;"",Sheet1!H26,"Fara Contract")</f>
        <v>Fara Contract</v>
      </c>
      <c r="L3" s="8">
        <f>Sheet1!AD27</f>
        <v>0</v>
      </c>
      <c r="M3" s="14">
        <f>Sheet1!AA28</f>
        <v>0</v>
      </c>
      <c r="N3" s="14">
        <f>Sheet1!Z29</f>
        <v>0</v>
      </c>
      <c r="O3" s="14" t="str">
        <f>Sheet1!U30</f>
        <v/>
      </c>
      <c r="P3" s="14" t="str">
        <f>Sheet1!AQ31</f>
        <v/>
      </c>
      <c r="Q3" s="14" t="str">
        <f>"O DATA LA "&amp;Sheet1!M31&amp;" LUNI"</f>
        <v>O DATA LA  LUNI</v>
      </c>
      <c r="R3" s="14" t="str">
        <f>IF(D27=TRUE,"DA",IF(E27=TRUE,"NU",""))</f>
        <v>NU</v>
      </c>
      <c r="S3" s="14" t="str">
        <f>IF(R3="DA",Sheet1!AH33,"-")</f>
        <v>-</v>
      </c>
      <c r="T3" s="14"/>
      <c r="U3" s="14"/>
    </row>
    <row r="4" spans="2:21" ht="114.75" customHeight="1"/>
    <row r="5" spans="2:21" ht="114.75" customHeight="1"/>
    <row r="6" spans="2:21" ht="114.75" customHeight="1"/>
    <row r="7" spans="2:21" ht="114.75" customHeight="1"/>
    <row r="8" spans="2:21" ht="114.75" customHeight="1"/>
    <row r="9" spans="2:21" ht="114.75" customHeight="1"/>
    <row r="10" spans="2:21" ht="114.75" customHeight="1"/>
    <row r="11" spans="2:21" ht="114.75" customHeight="1"/>
    <row r="12" spans="2:21" ht="114.75" customHeight="1"/>
    <row r="13" spans="2:21" ht="114.75" customHeight="1"/>
    <row r="14" spans="2:21" ht="114.75" customHeight="1">
      <c r="B14" s="19" t="s">
        <v>46</v>
      </c>
      <c r="C14" s="19"/>
      <c r="D14" t="b">
        <v>0</v>
      </c>
    </row>
    <row r="15" spans="2:21" ht="108.75" customHeight="1">
      <c r="B15" s="19" t="s">
        <v>47</v>
      </c>
      <c r="C15" s="19"/>
      <c r="D15">
        <v>0</v>
      </c>
    </row>
    <row r="16" spans="2:21">
      <c r="B16" t="s">
        <v>50</v>
      </c>
      <c r="C16" t="b">
        <v>1</v>
      </c>
      <c r="D16" t="b">
        <v>0</v>
      </c>
    </row>
    <row r="17" spans="2:5">
      <c r="B17" t="s">
        <v>55</v>
      </c>
      <c r="C17" t="s">
        <v>56</v>
      </c>
      <c r="D17">
        <v>1</v>
      </c>
    </row>
    <row r="18" spans="2:5">
      <c r="C18" t="s">
        <v>57</v>
      </c>
    </row>
    <row r="19" spans="2:5">
      <c r="C19" t="s">
        <v>58</v>
      </c>
    </row>
    <row r="20" spans="2:5">
      <c r="B20" t="s">
        <v>61</v>
      </c>
      <c r="C20" t="s">
        <v>62</v>
      </c>
      <c r="D20">
        <v>1</v>
      </c>
    </row>
    <row r="21" spans="2:5">
      <c r="C21" t="s">
        <v>63</v>
      </c>
    </row>
    <row r="22" spans="2:5">
      <c r="C22" t="s">
        <v>66</v>
      </c>
      <c r="D22" t="b">
        <v>0</v>
      </c>
      <c r="E22" t="b">
        <v>1</v>
      </c>
    </row>
    <row r="23" spans="2:5">
      <c r="C23" t="s">
        <v>72</v>
      </c>
      <c r="D23" t="b">
        <v>1</v>
      </c>
    </row>
    <row r="24" spans="2:5">
      <c r="C24" t="s">
        <v>83</v>
      </c>
      <c r="D24" t="b">
        <v>1</v>
      </c>
    </row>
    <row r="25" spans="2:5">
      <c r="C25" t="s">
        <v>52</v>
      </c>
      <c r="D25">
        <f>Sheet1!M31</f>
        <v>0</v>
      </c>
    </row>
    <row r="26" spans="2:5">
      <c r="C26" t="s">
        <v>88</v>
      </c>
      <c r="D26" t="e">
        <f>(12/D25)*Sheet1!AT16</f>
        <v>#DIV/0!</v>
      </c>
    </row>
    <row r="27" spans="2:5">
      <c r="C27" t="s">
        <v>95</v>
      </c>
      <c r="D27" t="b">
        <v>0</v>
      </c>
      <c r="E27" t="b">
        <v>1</v>
      </c>
    </row>
  </sheetData>
  <mergeCells count="2">
    <mergeCell ref="B14:C14"/>
    <mergeCell ref="B15:C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Date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Gabriel</dc:creator>
  <cp:lastModifiedBy>User</cp:lastModifiedBy>
  <cp:lastPrinted>2022-11-15T09:05:38Z</cp:lastPrinted>
  <dcterms:created xsi:type="dcterms:W3CDTF">2022-09-29T17:36:08Z</dcterms:created>
  <dcterms:modified xsi:type="dcterms:W3CDTF">2022-12-07T09:08:25Z</dcterms:modified>
</cp:coreProperties>
</file>